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Juiste begoting 2015" sheetId="1" r:id="rId1"/>
    <sheet name="juiste begroting 2014" sheetId="2" r:id="rId2"/>
  </sheets>
  <definedNames/>
  <calcPr fullCalcOnLoad="1"/>
</workbook>
</file>

<file path=xl/sharedStrings.xml><?xml version="1.0" encoding="utf-8"?>
<sst xmlns="http://schemas.openxmlformats.org/spreadsheetml/2006/main" count="115" uniqueCount="105">
  <si>
    <t>Zonder BTW</t>
  </si>
  <si>
    <t xml:space="preserve"> 21% btw</t>
  </si>
  <si>
    <t>Radio NL Zomertour</t>
  </si>
  <si>
    <t>Toilet plus invalide en backstage vips /artiest</t>
  </si>
  <si>
    <t>Heerhugowaard a life</t>
  </si>
  <si>
    <t>DN Media</t>
  </si>
  <si>
    <t>Bezinekosten</t>
  </si>
  <si>
    <t>Christal Cleaning</t>
  </si>
  <si>
    <t>Borg gmeente</t>
  </si>
  <si>
    <t>verzekering</t>
  </si>
  <si>
    <t>EHBO/redingsbrigade</t>
  </si>
  <si>
    <t>Muziek vrijwilligers middag</t>
  </si>
  <si>
    <t>Totaal</t>
  </si>
  <si>
    <t>Aanslag belasting 2013 schatting</t>
  </si>
  <si>
    <t>Kosten en Baten Stichting Zomertour heerhugowaard 2014</t>
  </si>
  <si>
    <t>Inkomsten toiletten</t>
  </si>
  <si>
    <t>Inkomsten dranken</t>
  </si>
  <si>
    <t>Kosten 2014</t>
  </si>
  <si>
    <t>Staangeld snackwagen</t>
  </si>
  <si>
    <t>Borg terug gemeente HHW</t>
  </si>
  <si>
    <t>Kosten in  C zonder BTW zijn opgeteld bij D</t>
  </si>
  <si>
    <t xml:space="preserve"> </t>
  </si>
  <si>
    <t>Pagode tenten</t>
  </si>
  <si>
    <t>kosten Kassa's uit de begroting gehaald. Wel huur koelcontainer laten staan</t>
  </si>
  <si>
    <t>Sponsors inkomsten+ Nut</t>
  </si>
  <si>
    <t>Verschil tussen begroting en de  opbrengsten</t>
  </si>
  <si>
    <t>Stagebarries / hekken/ aggregaat, koelcontainers e.d</t>
  </si>
  <si>
    <t>extra pagina's gekocht</t>
  </si>
  <si>
    <t>Bloemen</t>
  </si>
  <si>
    <t>Werkelike Kosten 2014</t>
  </si>
  <si>
    <t>Jules</t>
  </si>
  <si>
    <t>Exposure company (doeken e.d)</t>
  </si>
  <si>
    <t>kleding</t>
  </si>
  <si>
    <t>printer plus papier</t>
  </si>
  <si>
    <t>Extra scherm</t>
  </si>
  <si>
    <t>Leges gemeente Heerhugowaard + verbruiksvegunning</t>
  </si>
  <si>
    <t xml:space="preserve"> paperclips, stempelkussens multimate</t>
  </si>
  <si>
    <t>Eten en drinken</t>
  </si>
  <si>
    <t>Pitchers</t>
  </si>
  <si>
    <t>postzegels/ enveloppe/tyripes/plkaband/ enz. bonnr  staat op bon</t>
  </si>
  <si>
    <t>Sky Music DJ zaterdag</t>
  </si>
  <si>
    <t>Beveiliging  (begroot € 4,130)</t>
  </si>
  <si>
    <t>Huur pinautomaten 4x (begroot € 338,00)</t>
  </si>
  <si>
    <t>posters voor op de publicatieborden  XYTO</t>
  </si>
  <si>
    <t>Hotelovernachting G. security</t>
  </si>
  <si>
    <t>Pitchers naar ENTOY</t>
  </si>
  <si>
    <t>50.000 munten Bandjes 18+ opdruk munten(begroot €800,00)</t>
  </si>
  <si>
    <t>BGk munten ingeleverd voor vrijwilligers eten ( begroot € 750,00)</t>
  </si>
  <si>
    <t>Freda( daneberg)</t>
  </si>
  <si>
    <t>Jupiler</t>
  </si>
  <si>
    <t>nog niet gevangen</t>
  </si>
  <si>
    <t>Vruoma</t>
  </si>
  <si>
    <t>J. de Vries</t>
  </si>
  <si>
    <t>Inkoop bier, frisdranken e.d. 6 en 21 % zie factuur</t>
  </si>
  <si>
    <t>baten</t>
  </si>
  <si>
    <t>Begroting</t>
  </si>
  <si>
    <t>Pagode tenten (begroot €750,00)</t>
  </si>
  <si>
    <t>Artentje 2e huur pitchers</t>
  </si>
  <si>
    <t>Extra Spandoeken dank Tour de Waard</t>
  </si>
  <si>
    <t>Korting Vruoma</t>
  </si>
  <si>
    <t>telmachine munten(heeft remco)</t>
  </si>
  <si>
    <t xml:space="preserve">Afdracht Horeca De Heeren </t>
  </si>
  <si>
    <t>rond de 2500. nog niet gehad</t>
  </si>
  <si>
    <t>Verzekering</t>
  </si>
  <si>
    <t>werkelijk</t>
  </si>
  <si>
    <t>Nieuwe Spandoeken</t>
  </si>
  <si>
    <t>Posters</t>
  </si>
  <si>
    <t>Hotel overnachting crew geluid</t>
  </si>
  <si>
    <t xml:space="preserve">Beveiliging </t>
  </si>
  <si>
    <t>Benzinekosten</t>
  </si>
  <si>
    <t>Schoonmaak middelen WC</t>
  </si>
  <si>
    <t>EHBO/reddingsbrigade</t>
  </si>
  <si>
    <t>Led Scherm</t>
  </si>
  <si>
    <t>Borg gemeente</t>
  </si>
  <si>
    <t>Bestuurskosten / kantoor materialen / e.d.</t>
  </si>
  <si>
    <t xml:space="preserve"> Subsidie gemeente</t>
  </si>
  <si>
    <t>Krant pagina kosten</t>
  </si>
  <si>
    <t>Radio NL Zomertour / Freeze FM en band / vipwagen</t>
  </si>
  <si>
    <t xml:space="preserve">Huur pinautomaten 2x </t>
  </si>
  <si>
    <t>administratiekosten/digitale facturering/ boekhouder</t>
  </si>
  <si>
    <t>Sponsors inkomsten e.d.</t>
  </si>
  <si>
    <t>Koelcontainers</t>
  </si>
  <si>
    <t>Geen BTW</t>
  </si>
  <si>
    <t>WNK maandag opruimen van de hekken</t>
  </si>
  <si>
    <t>Inkomsten 2015</t>
  </si>
  <si>
    <t>Barbladen  6% over 320,00 /21% over 203,00</t>
  </si>
  <si>
    <t>Aggregaat en electrische verdeelkasten</t>
  </si>
  <si>
    <t>Stagebarries/ kassa's / hekken Event Rental Equiment</t>
  </si>
  <si>
    <t>kwitantienota diversen ete/drinken/tyrips/verf/vergoeding</t>
  </si>
  <si>
    <t>Afdracht  grandcafe de Heeren zie rekening 6% en 21%</t>
  </si>
  <si>
    <t>Vrijwilligers feest moet nog plaatsvinden</t>
  </si>
  <si>
    <t xml:space="preserve"> activiteiten in Middenwaard promotie</t>
  </si>
  <si>
    <t>Aanslag belasting 2015 schatting moet nog komen</t>
  </si>
  <si>
    <t>Eventzo te goed 2014</t>
  </si>
  <si>
    <t>Eten en drinken Vrijwilligers € 1780,00 uit kas betaald. Restant bank</t>
  </si>
  <si>
    <t>Inkoop bier, frisdranken zie rekening btw Inbev</t>
  </si>
  <si>
    <t>Wijnen VinoVia bv</t>
  </si>
  <si>
    <t>Vrijwilligers t/m nov.2015</t>
  </si>
  <si>
    <t>b plus d bij elkaar optellen</t>
  </si>
  <si>
    <t>Dat zijn de toatle uitgave</t>
  </si>
  <si>
    <t>Inkomsten</t>
  </si>
  <si>
    <t>incl.btw</t>
  </si>
  <si>
    <t>PB fonds</t>
  </si>
  <si>
    <t>NUT</t>
  </si>
  <si>
    <t xml:space="preserve">Kosten en Baten Stichting Zomertour heerhugowaard 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</si>
</sst>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€&quot;* #,##0.00_);_(&quot;€&quot;* \(#,##0.00\);_(&quot;€&quot;* &quot;-&quot;??_);_(@_)"/>
    <numFmt numFmtId="173" formatCode="&quot;€&quot;\ #,##0.00"/>
  </numFmts>
  <fonts count="2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u val="singleAccounting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4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172" fontId="4" fillId="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5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12" xfId="0" applyNumberFormat="1" applyFill="1" applyBorder="1" applyAlignment="1">
      <alignment/>
    </xf>
    <xf numFmtId="170" fontId="0" fillId="0" borderId="0" xfId="0" applyNumberFormat="1" applyAlignment="1">
      <alignment/>
    </xf>
    <xf numFmtId="1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2" fontId="1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172" fontId="8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172" fontId="8" fillId="0" borderId="2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72" fontId="8" fillId="0" borderId="0" xfId="0" applyNumberFormat="1" applyFont="1" applyAlignment="1">
      <alignment/>
    </xf>
    <xf numFmtId="172" fontId="10" fillId="0" borderId="19" xfId="0" applyNumberFormat="1" applyFont="1" applyBorder="1" applyAlignment="1">
      <alignment/>
    </xf>
    <xf numFmtId="172" fontId="10" fillId="0" borderId="20" xfId="0" applyNumberFormat="1" applyFont="1" applyBorder="1" applyAlignment="1">
      <alignment/>
    </xf>
    <xf numFmtId="8" fontId="11" fillId="0" borderId="0" xfId="0" applyNumberFormat="1" applyFont="1" applyAlignment="1">
      <alignment/>
    </xf>
    <xf numFmtId="0" fontId="10" fillId="0" borderId="21" xfId="0" applyFont="1" applyFill="1" applyBorder="1" applyAlignment="1">
      <alignment/>
    </xf>
    <xf numFmtId="172" fontId="10" fillId="4" borderId="20" xfId="0" applyNumberFormat="1" applyFont="1" applyFill="1" applyBorder="1" applyAlignment="1">
      <alignment/>
    </xf>
    <xf numFmtId="172" fontId="11" fillId="0" borderId="20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11" fillId="0" borderId="22" xfId="0" applyNumberFormat="1" applyFont="1" applyBorder="1" applyAlignment="1">
      <alignment/>
    </xf>
    <xf numFmtId="0" fontId="9" fillId="0" borderId="23" xfId="0" applyFont="1" applyBorder="1" applyAlignment="1">
      <alignment/>
    </xf>
    <xf numFmtId="172" fontId="9" fillId="0" borderId="24" xfId="0" applyNumberFormat="1" applyFont="1" applyBorder="1" applyAlignment="1">
      <alignment/>
    </xf>
    <xf numFmtId="172" fontId="9" fillId="0" borderId="25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10" fillId="0" borderId="0" xfId="0" applyFont="1" applyBorder="1" applyAlignment="1">
      <alignment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0" fillId="0" borderId="26" xfId="0" applyNumberFormat="1" applyFont="1" applyBorder="1" applyAlignment="1">
      <alignment/>
    </xf>
    <xf numFmtId="170" fontId="10" fillId="0" borderId="27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172" fontId="10" fillId="0" borderId="28" xfId="0" applyNumberFormat="1" applyFont="1" applyBorder="1" applyAlignment="1">
      <alignment/>
    </xf>
    <xf numFmtId="170" fontId="9" fillId="0" borderId="24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0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22</xdr:row>
      <xdr:rowOff>76200</xdr:rowOff>
    </xdr:from>
    <xdr:to>
      <xdr:col>5</xdr:col>
      <xdr:colOff>561975</xdr:colOff>
      <xdr:row>32</xdr:row>
      <xdr:rowOff>38100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371850"/>
          <a:ext cx="2047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19050</xdr:rowOff>
    </xdr:from>
    <xdr:to>
      <xdr:col>9</xdr:col>
      <xdr:colOff>266700</xdr:colOff>
      <xdr:row>6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3337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52.57421875" style="48" customWidth="1"/>
    <col min="2" max="2" width="13.00390625" style="48" customWidth="1"/>
    <col min="3" max="3" width="17.140625" style="48" customWidth="1"/>
    <col min="4" max="4" width="13.140625" style="48" bestFit="1" customWidth="1"/>
    <col min="5" max="5" width="24.00390625" style="48" customWidth="1"/>
    <col min="6" max="6" width="12.57421875" style="48" customWidth="1"/>
    <col min="7" max="7" width="8.57421875" style="48" customWidth="1"/>
    <col min="8" max="8" width="12.28125" style="48" customWidth="1"/>
    <col min="9" max="9" width="11.140625" style="48" bestFit="1" customWidth="1"/>
    <col min="10" max="10" width="11.57421875" style="48" bestFit="1" customWidth="1"/>
    <col min="11" max="16384" width="9.140625" style="48" customWidth="1"/>
  </cols>
  <sheetData>
    <row r="1" spans="1:7" ht="16.5" customHeight="1">
      <c r="A1" s="44" t="s">
        <v>104</v>
      </c>
      <c r="B1" s="45"/>
      <c r="C1" s="46"/>
      <c r="D1" s="46"/>
      <c r="E1" s="46"/>
      <c r="F1" s="51" t="s">
        <v>100</v>
      </c>
      <c r="G1" s="47"/>
    </row>
    <row r="2" spans="1:7" ht="3" customHeight="1">
      <c r="A2" s="49"/>
      <c r="B2" s="50"/>
      <c r="C2" s="51"/>
      <c r="D2" s="52"/>
      <c r="E2" s="52"/>
      <c r="G2" s="53" t="s">
        <v>64</v>
      </c>
    </row>
    <row r="3" spans="1:10" ht="12">
      <c r="A3" s="49"/>
      <c r="B3" s="50" t="s">
        <v>82</v>
      </c>
      <c r="C3" s="92" t="s">
        <v>0</v>
      </c>
      <c r="D3" s="51" t="s">
        <v>1</v>
      </c>
      <c r="E3" s="51" t="s">
        <v>84</v>
      </c>
      <c r="F3" s="54"/>
      <c r="G3" s="54"/>
      <c r="I3" s="55"/>
      <c r="J3" s="55"/>
    </row>
    <row r="4" spans="1:12" ht="12">
      <c r="A4" s="56" t="s">
        <v>77</v>
      </c>
      <c r="B4" s="57"/>
      <c r="C4" s="93">
        <v>16000</v>
      </c>
      <c r="D4" s="93">
        <f>C4*1.21</f>
        <v>19360</v>
      </c>
      <c r="E4" s="58" t="s">
        <v>80</v>
      </c>
      <c r="F4" s="52">
        <v>18264.48</v>
      </c>
      <c r="G4" s="52" t="s">
        <v>101</v>
      </c>
      <c r="H4" s="59"/>
      <c r="I4" s="60"/>
      <c r="J4" s="60"/>
      <c r="L4" s="60"/>
    </row>
    <row r="5" spans="1:12" ht="12">
      <c r="A5" s="56" t="s">
        <v>3</v>
      </c>
      <c r="B5" s="57"/>
      <c r="C5" s="93">
        <v>2000</v>
      </c>
      <c r="D5" s="93">
        <f>C5*1.21</f>
        <v>2420</v>
      </c>
      <c r="E5" s="58"/>
      <c r="F5" s="52"/>
      <c r="G5" s="52"/>
      <c r="H5" s="59"/>
      <c r="I5" s="60"/>
      <c r="J5" s="60"/>
      <c r="L5" s="60"/>
    </row>
    <row r="6" spans="1:12" ht="12">
      <c r="A6" s="96" t="s">
        <v>92</v>
      </c>
      <c r="B6" s="61">
        <v>1000</v>
      </c>
      <c r="C6" s="93"/>
      <c r="D6" s="93"/>
      <c r="E6" s="58" t="s">
        <v>15</v>
      </c>
      <c r="F6" s="52">
        <v>788.05</v>
      </c>
      <c r="G6" s="52"/>
      <c r="H6" s="59"/>
      <c r="I6" s="60"/>
      <c r="J6" s="60"/>
      <c r="L6" s="60"/>
    </row>
    <row r="7" spans="1:12" ht="12">
      <c r="A7" s="62" t="s">
        <v>65</v>
      </c>
      <c r="B7" s="63"/>
      <c r="C7" s="93">
        <v>350</v>
      </c>
      <c r="D7" s="93">
        <f>C7*1.21</f>
        <v>423.5</v>
      </c>
      <c r="E7" s="58" t="s">
        <v>16</v>
      </c>
      <c r="F7" s="52">
        <v>53567.5</v>
      </c>
      <c r="G7" s="52"/>
      <c r="H7" s="59"/>
      <c r="I7" s="60"/>
      <c r="J7" s="60"/>
      <c r="L7" s="60"/>
    </row>
    <row r="8" spans="1:12" ht="12">
      <c r="A8" s="56" t="s">
        <v>66</v>
      </c>
      <c r="B8" s="57"/>
      <c r="C8" s="93">
        <v>150</v>
      </c>
      <c r="D8" s="93">
        <f>C8*1.21</f>
        <v>181.5</v>
      </c>
      <c r="E8" s="58" t="s">
        <v>19</v>
      </c>
      <c r="F8" s="52">
        <v>750</v>
      </c>
      <c r="G8" s="52"/>
      <c r="H8" s="59"/>
      <c r="I8" s="60"/>
      <c r="J8" s="60"/>
      <c r="L8" s="60"/>
    </row>
    <row r="9" spans="1:12" ht="12">
      <c r="A9" s="62"/>
      <c r="B9" s="63"/>
      <c r="C9" s="93"/>
      <c r="D9" s="93"/>
      <c r="E9" s="66" t="s">
        <v>75</v>
      </c>
      <c r="F9" s="64">
        <v>6250</v>
      </c>
      <c r="G9" s="52"/>
      <c r="H9" s="59"/>
      <c r="I9" s="65"/>
      <c r="J9" s="60"/>
      <c r="L9" s="60"/>
    </row>
    <row r="10" spans="1:12" ht="12">
      <c r="A10" s="56" t="s">
        <v>87</v>
      </c>
      <c r="B10" s="57"/>
      <c r="C10" s="93">
        <v>1388.9</v>
      </c>
      <c r="D10" s="93">
        <f>C10*1.21</f>
        <v>1680.569</v>
      </c>
      <c r="E10" s="66" t="s">
        <v>93</v>
      </c>
      <c r="F10" s="64">
        <v>800</v>
      </c>
      <c r="G10" s="58"/>
      <c r="H10" s="59"/>
      <c r="I10" s="65"/>
      <c r="J10" s="60"/>
      <c r="L10" s="60"/>
    </row>
    <row r="11" spans="1:12" ht="12">
      <c r="A11" s="62" t="s">
        <v>67</v>
      </c>
      <c r="B11" s="57"/>
      <c r="C11" s="93">
        <v>226.4</v>
      </c>
      <c r="D11" s="93">
        <v>240</v>
      </c>
      <c r="E11" s="66" t="s">
        <v>102</v>
      </c>
      <c r="F11" s="102">
        <v>2500</v>
      </c>
      <c r="G11" s="58"/>
      <c r="H11" s="59"/>
      <c r="I11" s="65"/>
      <c r="J11" s="60"/>
      <c r="L11" s="60"/>
    </row>
    <row r="12" spans="1:12" ht="12">
      <c r="A12" s="62" t="s">
        <v>67</v>
      </c>
      <c r="B12" s="63"/>
      <c r="C12" s="93">
        <v>113.2</v>
      </c>
      <c r="D12" s="93">
        <v>120</v>
      </c>
      <c r="E12" s="66" t="s">
        <v>103</v>
      </c>
      <c r="F12" s="102">
        <v>2500</v>
      </c>
      <c r="G12" s="52"/>
      <c r="H12" s="60"/>
      <c r="I12" s="65"/>
      <c r="J12" s="59"/>
      <c r="L12" s="60"/>
    </row>
    <row r="13" spans="1:12" ht="12">
      <c r="A13" s="56" t="s">
        <v>81</v>
      </c>
      <c r="B13" s="57"/>
      <c r="C13" s="93">
        <v>544</v>
      </c>
      <c r="D13" s="93">
        <f>C13*1.21</f>
        <v>658.24</v>
      </c>
      <c r="E13" s="52"/>
      <c r="F13" s="66"/>
      <c r="G13" s="64"/>
      <c r="H13" s="67"/>
      <c r="I13" s="65"/>
      <c r="J13" s="60"/>
      <c r="L13" s="60"/>
    </row>
    <row r="14" spans="1:12" ht="12">
      <c r="A14" s="56" t="s">
        <v>78</v>
      </c>
      <c r="B14" s="57"/>
      <c r="C14" s="93">
        <v>446.64</v>
      </c>
      <c r="D14" s="93">
        <v>542.68</v>
      </c>
      <c r="E14" s="101"/>
      <c r="F14" s="64"/>
      <c r="G14" s="66"/>
      <c r="H14" s="67"/>
      <c r="I14" s="65"/>
      <c r="J14" s="67"/>
      <c r="L14" s="60"/>
    </row>
    <row r="15" spans="1:12" ht="12">
      <c r="A15" s="56" t="s">
        <v>94</v>
      </c>
      <c r="B15" s="57"/>
      <c r="C15" s="93">
        <v>363.21</v>
      </c>
      <c r="D15" s="93">
        <f>C15*1.06</f>
        <v>385.0026</v>
      </c>
      <c r="F15" s="66"/>
      <c r="G15" s="66"/>
      <c r="H15" s="67"/>
      <c r="I15" s="65"/>
      <c r="J15" s="67"/>
      <c r="L15" s="60"/>
    </row>
    <row r="16" spans="1:12" ht="12">
      <c r="A16" s="56" t="s">
        <v>95</v>
      </c>
      <c r="B16" s="57"/>
      <c r="C16" s="93"/>
      <c r="D16" s="93">
        <v>17842.62</v>
      </c>
      <c r="E16" s="66"/>
      <c r="F16" s="66"/>
      <c r="G16" s="66"/>
      <c r="H16" s="67"/>
      <c r="I16" s="65"/>
      <c r="J16" s="67"/>
      <c r="K16" s="68"/>
      <c r="L16" s="60"/>
    </row>
    <row r="17" spans="1:10" ht="12">
      <c r="A17" s="62" t="s">
        <v>85</v>
      </c>
      <c r="B17" s="63"/>
      <c r="C17" s="93">
        <v>523</v>
      </c>
      <c r="D17" s="93">
        <v>584.83</v>
      </c>
      <c r="E17" s="58"/>
      <c r="F17" s="52"/>
      <c r="G17" s="69"/>
      <c r="H17" s="70"/>
      <c r="I17" s="60"/>
      <c r="J17" s="60"/>
    </row>
    <row r="18" spans="1:10" ht="12">
      <c r="A18" s="62" t="s">
        <v>68</v>
      </c>
      <c r="B18" s="63"/>
      <c r="C18" s="93">
        <v>3931.92</v>
      </c>
      <c r="D18" s="93">
        <f>C18*1.21</f>
        <v>4757.6232</v>
      </c>
      <c r="E18" s="58"/>
      <c r="F18" s="52"/>
      <c r="G18" s="69"/>
      <c r="H18" s="70"/>
      <c r="I18" s="60"/>
      <c r="J18" s="60"/>
    </row>
    <row r="19" spans="1:10" ht="12">
      <c r="A19" s="62" t="s">
        <v>4</v>
      </c>
      <c r="B19" s="63"/>
      <c r="C19" s="93">
        <v>500</v>
      </c>
      <c r="D19" s="93">
        <f>C19*1.21</f>
        <v>605</v>
      </c>
      <c r="E19" s="58"/>
      <c r="F19" s="52"/>
      <c r="G19" s="69"/>
      <c r="H19" s="70"/>
      <c r="I19" s="60"/>
      <c r="J19" s="60"/>
    </row>
    <row r="20" spans="1:10" ht="12">
      <c r="A20" s="62" t="s">
        <v>89</v>
      </c>
      <c r="B20" s="63"/>
      <c r="C20" s="93"/>
      <c r="D20" s="93">
        <v>14576.5</v>
      </c>
      <c r="E20" s="58"/>
      <c r="F20" s="52"/>
      <c r="G20" s="69"/>
      <c r="H20" s="70"/>
      <c r="I20" s="60"/>
      <c r="J20" s="60"/>
    </row>
    <row r="21" spans="1:10" ht="12">
      <c r="A21" s="71" t="s">
        <v>69</v>
      </c>
      <c r="B21" s="72"/>
      <c r="C21" s="93">
        <v>150</v>
      </c>
      <c r="D21" s="93">
        <f>C21*1.21</f>
        <v>181.5</v>
      </c>
      <c r="E21" s="58"/>
      <c r="F21" s="52"/>
      <c r="G21" s="69"/>
      <c r="H21" s="73"/>
      <c r="I21" s="60"/>
      <c r="J21" s="60"/>
    </row>
    <row r="22" spans="1:10" ht="12">
      <c r="A22" s="71" t="s">
        <v>70</v>
      </c>
      <c r="B22" s="72"/>
      <c r="C22" s="93">
        <v>50</v>
      </c>
      <c r="D22" s="93">
        <f>C22*1.21</f>
        <v>60.5</v>
      </c>
      <c r="E22" s="58"/>
      <c r="F22" s="52"/>
      <c r="G22" s="69"/>
      <c r="H22" s="73"/>
      <c r="I22" s="60"/>
      <c r="J22" s="60"/>
    </row>
    <row r="23" spans="1:10" ht="12">
      <c r="A23" s="62" t="s">
        <v>35</v>
      </c>
      <c r="B23" s="74">
        <v>1600</v>
      </c>
      <c r="C23" s="93"/>
      <c r="D23" s="93"/>
      <c r="E23" s="58"/>
      <c r="F23" s="52"/>
      <c r="G23" s="75"/>
      <c r="H23" s="76"/>
      <c r="I23" s="60"/>
      <c r="J23" s="60"/>
    </row>
    <row r="24" spans="1:10" ht="12">
      <c r="A24" s="77" t="s">
        <v>73</v>
      </c>
      <c r="B24" s="95">
        <v>750</v>
      </c>
      <c r="C24" s="93"/>
      <c r="D24" s="93"/>
      <c r="E24" s="58"/>
      <c r="F24" s="52"/>
      <c r="G24" s="78"/>
      <c r="H24" s="76"/>
      <c r="I24" s="60"/>
      <c r="J24" s="60"/>
    </row>
    <row r="25" spans="1:10" ht="12">
      <c r="A25" s="62" t="s">
        <v>74</v>
      </c>
      <c r="B25" s="63"/>
      <c r="C25" s="93">
        <v>125</v>
      </c>
      <c r="D25" s="93">
        <f>C25*1.21</f>
        <v>151.25</v>
      </c>
      <c r="E25" s="58"/>
      <c r="F25" s="52"/>
      <c r="G25" s="79"/>
      <c r="H25" s="76"/>
      <c r="I25" s="60"/>
      <c r="J25" s="60"/>
    </row>
    <row r="26" spans="1:10" ht="12">
      <c r="A26" s="62" t="s">
        <v>88</v>
      </c>
      <c r="B26" s="63"/>
      <c r="C26" s="93"/>
      <c r="D26" s="93">
        <v>1050</v>
      </c>
      <c r="E26" s="52"/>
      <c r="F26" s="52"/>
      <c r="G26" s="75"/>
      <c r="H26" s="76"/>
      <c r="I26" s="60"/>
      <c r="J26" s="60"/>
    </row>
    <row r="27" spans="1:10" ht="12">
      <c r="A27" s="62" t="s">
        <v>72</v>
      </c>
      <c r="B27" s="63"/>
      <c r="C27" s="93">
        <v>1280</v>
      </c>
      <c r="D27" s="93">
        <f>C27*1.21</f>
        <v>1548.8</v>
      </c>
      <c r="E27" s="52"/>
      <c r="F27" s="52"/>
      <c r="G27" s="75"/>
      <c r="H27" s="76"/>
      <c r="I27" s="60"/>
      <c r="J27" s="60"/>
    </row>
    <row r="28" spans="1:10" ht="12">
      <c r="A28" s="62" t="s">
        <v>96</v>
      </c>
      <c r="B28" s="63"/>
      <c r="C28" s="93">
        <v>416.76</v>
      </c>
      <c r="D28" s="93">
        <f>C28*1.21</f>
        <v>504.27959999999996</v>
      </c>
      <c r="E28" s="52"/>
      <c r="F28" s="52"/>
      <c r="G28" s="79"/>
      <c r="H28" s="76"/>
      <c r="I28" s="60"/>
      <c r="J28" s="60"/>
    </row>
    <row r="29" spans="1:10" ht="12">
      <c r="A29" s="62" t="s">
        <v>22</v>
      </c>
      <c r="B29" s="63"/>
      <c r="C29" s="93">
        <v>900</v>
      </c>
      <c r="D29" s="93">
        <f>C29*1.21</f>
        <v>1089</v>
      </c>
      <c r="E29" s="52"/>
      <c r="F29" s="52"/>
      <c r="G29" s="79"/>
      <c r="H29" s="76"/>
      <c r="I29" s="60"/>
      <c r="J29" s="60"/>
    </row>
    <row r="30" spans="1:10" ht="12">
      <c r="A30" s="62" t="s">
        <v>63</v>
      </c>
      <c r="B30" s="74">
        <v>445.89</v>
      </c>
      <c r="C30" s="93"/>
      <c r="D30" s="93"/>
      <c r="E30" s="52"/>
      <c r="F30" s="52"/>
      <c r="G30" s="79"/>
      <c r="H30" s="76"/>
      <c r="I30" s="60"/>
      <c r="J30" s="60"/>
    </row>
    <row r="31" spans="1:10" ht="12">
      <c r="A31" s="96" t="s">
        <v>79</v>
      </c>
      <c r="B31" s="63"/>
      <c r="C31" s="93">
        <v>300</v>
      </c>
      <c r="D31" s="93">
        <f>C31*1.21</f>
        <v>363</v>
      </c>
      <c r="E31" s="52"/>
      <c r="F31" s="52"/>
      <c r="G31" s="79"/>
      <c r="H31" s="76"/>
      <c r="I31" s="60"/>
      <c r="J31" s="60"/>
    </row>
    <row r="32" spans="1:10" ht="12">
      <c r="A32" s="62" t="s">
        <v>71</v>
      </c>
      <c r="B32" s="80">
        <v>325</v>
      </c>
      <c r="C32" s="93"/>
      <c r="D32" s="93"/>
      <c r="E32" s="52"/>
      <c r="F32" s="52"/>
      <c r="G32" s="79"/>
      <c r="H32" s="76"/>
      <c r="I32" s="60"/>
      <c r="J32" s="60"/>
    </row>
    <row r="33" spans="1:10" ht="12">
      <c r="A33" s="56" t="s">
        <v>76</v>
      </c>
      <c r="B33" s="57"/>
      <c r="C33" s="93">
        <v>4182</v>
      </c>
      <c r="D33" s="93">
        <f>C33*1.21</f>
        <v>5060.22</v>
      </c>
      <c r="E33" s="52"/>
      <c r="F33" s="52"/>
      <c r="G33" s="79"/>
      <c r="H33" s="76"/>
      <c r="I33" s="60"/>
      <c r="J33" s="60"/>
    </row>
    <row r="34" spans="1:10" ht="12">
      <c r="A34" s="62" t="s">
        <v>83</v>
      </c>
      <c r="B34" s="57"/>
      <c r="C34" s="93">
        <v>196.87</v>
      </c>
      <c r="D34" s="93">
        <f>C34*1.21</f>
        <v>238.2127</v>
      </c>
      <c r="E34" s="52"/>
      <c r="F34" s="52"/>
      <c r="G34" s="79"/>
      <c r="H34" s="76"/>
      <c r="I34" s="60"/>
      <c r="J34" s="60"/>
    </row>
    <row r="35" spans="1:10" ht="12">
      <c r="A35" s="56" t="s">
        <v>86</v>
      </c>
      <c r="B35" s="57"/>
      <c r="C35" s="93">
        <v>1036.74</v>
      </c>
      <c r="D35" s="93">
        <f>C35*1.21</f>
        <v>1254.4554</v>
      </c>
      <c r="E35" s="52"/>
      <c r="F35" s="52"/>
      <c r="G35" s="79"/>
      <c r="H35" s="76"/>
      <c r="I35" s="60"/>
      <c r="J35" s="60"/>
    </row>
    <row r="36" spans="1:10" ht="12">
      <c r="A36" s="62" t="s">
        <v>91</v>
      </c>
      <c r="B36" s="57"/>
      <c r="C36" s="93">
        <v>100</v>
      </c>
      <c r="D36" s="93">
        <f>C36*1.06</f>
        <v>106</v>
      </c>
      <c r="E36" s="52"/>
      <c r="F36" s="52"/>
      <c r="G36" s="79"/>
      <c r="H36" s="76"/>
      <c r="I36" s="60"/>
      <c r="J36" s="60"/>
    </row>
    <row r="37" spans="1:10" ht="12">
      <c r="A37" s="62" t="s">
        <v>97</v>
      </c>
      <c r="B37" s="57"/>
      <c r="C37" s="93">
        <v>4500</v>
      </c>
      <c r="D37" s="93">
        <f>C37</f>
        <v>4500</v>
      </c>
      <c r="E37" s="52"/>
      <c r="F37" s="52"/>
      <c r="G37" s="79"/>
      <c r="H37" s="76"/>
      <c r="I37" s="60"/>
      <c r="J37" s="60"/>
    </row>
    <row r="38" spans="1:10" ht="12.75" thickBot="1">
      <c r="A38" s="96" t="s">
        <v>90</v>
      </c>
      <c r="B38" s="81"/>
      <c r="C38" s="94">
        <v>1250</v>
      </c>
      <c r="D38" s="97">
        <f>C38*1.21</f>
        <v>1512.5</v>
      </c>
      <c r="E38" s="52"/>
      <c r="F38" s="99"/>
      <c r="G38" s="82"/>
      <c r="H38" s="76"/>
      <c r="I38" s="60"/>
      <c r="J38" s="60"/>
    </row>
    <row r="39" spans="1:10" ht="12.75" thickBot="1">
      <c r="A39" s="83" t="s">
        <v>12</v>
      </c>
      <c r="B39" s="83">
        <f>SUM(B4:B38)</f>
        <v>4120.889999999999</v>
      </c>
      <c r="C39" s="84">
        <f>C38+C37+C36+C35+C34+C33</f>
        <v>11265.61</v>
      </c>
      <c r="D39" s="98">
        <f>D38+D37+D36+D35+D34+D33+D31+D29+D28+D27+D25+D26+D22+D21+D20+D19+D18+D17+D16+D15+D14+D13+D12+D11+D10+D8+D7+D5+D4</f>
        <v>81997.7825</v>
      </c>
      <c r="E39" s="66"/>
      <c r="F39" s="85">
        <f>SUM(F3:F37)</f>
        <v>85420.03</v>
      </c>
      <c r="G39" s="85">
        <f>G13</f>
        <v>0</v>
      </c>
      <c r="H39" s="76"/>
      <c r="I39" s="86"/>
      <c r="J39" s="86"/>
    </row>
    <row r="40" spans="1:10" s="90" customFormat="1" ht="14.25">
      <c r="A40" s="87"/>
      <c r="B40" s="87"/>
      <c r="C40" s="88"/>
      <c r="D40" s="91"/>
      <c r="E40" s="100"/>
      <c r="F40" s="88"/>
      <c r="G40" s="88"/>
      <c r="H40" s="89"/>
      <c r="I40" s="88"/>
      <c r="J40" s="88"/>
    </row>
    <row r="41" ht="12">
      <c r="B41" s="48" t="s">
        <v>98</v>
      </c>
    </row>
    <row r="42" spans="2:4" ht="12">
      <c r="B42" s="48" t="s">
        <v>99</v>
      </c>
      <c r="D42" s="68"/>
    </row>
  </sheetData>
  <sheetProtection/>
  <printOptions/>
  <pageMargins left="1" right="1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85" zoomScaleNormal="85" zoomScalePageLayoutView="0" workbookViewId="0" topLeftCell="A1">
      <selection activeCell="C34" sqref="C34"/>
    </sheetView>
  </sheetViews>
  <sheetFormatPr defaultColWidth="9.140625" defaultRowHeight="15"/>
  <cols>
    <col min="1" max="1" width="57.7109375" style="0" customWidth="1"/>
    <col min="2" max="2" width="2.28125" style="0" customWidth="1"/>
    <col min="3" max="3" width="22.421875" style="0" bestFit="1" customWidth="1"/>
    <col min="4" max="4" width="18.421875" style="0" customWidth="1"/>
    <col min="5" max="5" width="30.28125" style="0" bestFit="1" customWidth="1"/>
    <col min="6" max="6" width="12.57421875" style="0" bestFit="1" customWidth="1"/>
    <col min="7" max="7" width="12.28125" style="0" bestFit="1" customWidth="1"/>
    <col min="8" max="8" width="9.140625" style="33" customWidth="1"/>
    <col min="11" max="11" width="11.7109375" style="0" bestFit="1" customWidth="1"/>
    <col min="12" max="13" width="10.421875" style="0" bestFit="1" customWidth="1"/>
  </cols>
  <sheetData>
    <row r="1" spans="1:7" ht="24.75" customHeight="1">
      <c r="A1" t="s">
        <v>14</v>
      </c>
      <c r="B1" s="1"/>
      <c r="C1" s="1"/>
      <c r="D1" s="1"/>
      <c r="E1" s="1"/>
      <c r="F1" s="1"/>
      <c r="G1" s="1"/>
    </row>
    <row r="2" spans="1:7" ht="15">
      <c r="A2" s="38">
        <f>DATE(2014,7,23)</f>
        <v>41843</v>
      </c>
      <c r="B2" s="1"/>
      <c r="C2" s="1"/>
      <c r="D2" s="1"/>
      <c r="E2" s="1"/>
      <c r="F2" s="1"/>
      <c r="G2" s="1"/>
    </row>
    <row r="3" spans="1:9" ht="15">
      <c r="A3" s="2" t="s">
        <v>17</v>
      </c>
      <c r="B3" s="3"/>
      <c r="C3" s="4" t="s">
        <v>29</v>
      </c>
      <c r="D3" s="5"/>
      <c r="E3" s="5"/>
      <c r="F3" s="4" t="s">
        <v>55</v>
      </c>
      <c r="G3" s="24" t="s">
        <v>54</v>
      </c>
      <c r="I3" s="1"/>
    </row>
    <row r="4" spans="1:9" ht="15">
      <c r="A4" s="2"/>
      <c r="B4" s="6"/>
      <c r="C4" s="4" t="s">
        <v>0</v>
      </c>
      <c r="D4" s="4" t="s">
        <v>1</v>
      </c>
      <c r="E4" s="4"/>
      <c r="F4" s="7"/>
      <c r="G4" s="7"/>
      <c r="I4" s="1"/>
    </row>
    <row r="5" spans="1:9" ht="15">
      <c r="A5" s="8" t="s">
        <v>2</v>
      </c>
      <c r="B5" s="6"/>
      <c r="C5" s="5">
        <v>10650</v>
      </c>
      <c r="D5" s="5">
        <f>C5*1.21</f>
        <v>12886.5</v>
      </c>
      <c r="E5" s="4"/>
      <c r="F5" s="5"/>
      <c r="G5" s="5"/>
      <c r="I5" s="1"/>
    </row>
    <row r="6" spans="1:9" ht="15">
      <c r="A6" s="8" t="s">
        <v>3</v>
      </c>
      <c r="B6" s="3"/>
      <c r="C6" s="5">
        <v>2000</v>
      </c>
      <c r="D6" s="5">
        <f>C6*1.21</f>
        <v>2420</v>
      </c>
      <c r="E6" s="9"/>
      <c r="F6" s="5"/>
      <c r="G6" s="5"/>
      <c r="I6" s="1"/>
    </row>
    <row r="7" spans="1:9" ht="15">
      <c r="A7" s="8" t="s">
        <v>52</v>
      </c>
      <c r="B7" s="3"/>
      <c r="C7" s="5"/>
      <c r="D7" s="5">
        <v>3665.5</v>
      </c>
      <c r="E7" s="9" t="s">
        <v>24</v>
      </c>
      <c r="F7" s="5">
        <v>18500</v>
      </c>
      <c r="G7" s="5">
        <v>20750</v>
      </c>
      <c r="H7" s="37"/>
      <c r="I7" s="10"/>
    </row>
    <row r="8" spans="1:9" ht="15">
      <c r="A8" s="8" t="s">
        <v>13</v>
      </c>
      <c r="B8" s="3"/>
      <c r="C8" s="5">
        <v>2159</v>
      </c>
      <c r="D8" s="5"/>
      <c r="E8" s="9" t="s">
        <v>18</v>
      </c>
      <c r="F8" s="5">
        <v>3900</v>
      </c>
      <c r="G8" s="5">
        <f>F8</f>
        <v>3900</v>
      </c>
      <c r="I8" s="10"/>
    </row>
    <row r="9" spans="1:9" ht="15">
      <c r="A9" s="11" t="s">
        <v>58</v>
      </c>
      <c r="B9" s="3"/>
      <c r="C9" s="5">
        <v>125</v>
      </c>
      <c r="D9" s="5">
        <f>C9*1.21</f>
        <v>151.25</v>
      </c>
      <c r="E9" s="9" t="s">
        <v>15</v>
      </c>
      <c r="F9" s="5">
        <v>715</v>
      </c>
      <c r="G9" s="5">
        <v>715</v>
      </c>
      <c r="I9" s="10"/>
    </row>
    <row r="10" spans="1:9" ht="15">
      <c r="A10" s="8" t="s">
        <v>43</v>
      </c>
      <c r="B10" s="3"/>
      <c r="C10" s="5">
        <v>150</v>
      </c>
      <c r="D10" s="5">
        <f aca="true" t="shared" si="0" ref="D10:D17">C10*1.21</f>
        <v>181.5</v>
      </c>
      <c r="E10" s="9" t="s">
        <v>16</v>
      </c>
      <c r="F10" s="5"/>
      <c r="G10" s="5">
        <v>38222</v>
      </c>
      <c r="I10" s="10"/>
    </row>
    <row r="11" spans="1:7" ht="15">
      <c r="A11" s="11" t="s">
        <v>38</v>
      </c>
      <c r="B11" s="3"/>
      <c r="C11" s="5">
        <v>1045</v>
      </c>
      <c r="D11" s="5">
        <f>C11*1.21</f>
        <v>1264.45</v>
      </c>
      <c r="E11" s="9" t="s">
        <v>19</v>
      </c>
      <c r="F11" s="5">
        <v>750</v>
      </c>
      <c r="G11" s="5">
        <f>F11</f>
        <v>750</v>
      </c>
    </row>
    <row r="12" spans="1:9" ht="15">
      <c r="A12" s="8" t="s">
        <v>26</v>
      </c>
      <c r="B12" s="3"/>
      <c r="C12" s="5">
        <v>3390.54</v>
      </c>
      <c r="D12" s="5">
        <f>C12*1.21</f>
        <v>4102.5534</v>
      </c>
      <c r="E12" s="9"/>
      <c r="F12" s="5"/>
      <c r="G12" s="5"/>
      <c r="I12" s="10"/>
    </row>
    <row r="13" spans="1:9" ht="15">
      <c r="A13" s="11" t="s">
        <v>57</v>
      </c>
      <c r="B13" s="3"/>
      <c r="C13" s="5">
        <v>627.65</v>
      </c>
      <c r="D13" s="5"/>
      <c r="E13" s="9" t="s">
        <v>44</v>
      </c>
      <c r="F13" s="5"/>
      <c r="G13" s="5">
        <v>90</v>
      </c>
      <c r="I13" s="10"/>
    </row>
    <row r="14" spans="1:9" ht="15">
      <c r="A14" s="8" t="s">
        <v>48</v>
      </c>
      <c r="B14" s="3"/>
      <c r="C14" s="5">
        <v>300</v>
      </c>
      <c r="D14" s="5">
        <f>C14*1.21</f>
        <v>363</v>
      </c>
      <c r="E14" s="9" t="s">
        <v>45</v>
      </c>
      <c r="F14" s="5"/>
      <c r="G14" s="5">
        <v>800</v>
      </c>
      <c r="H14" s="42" t="s">
        <v>50</v>
      </c>
      <c r="I14" s="10"/>
    </row>
    <row r="15" spans="1:9" ht="15">
      <c r="A15" s="8" t="s">
        <v>46</v>
      </c>
      <c r="B15" s="3"/>
      <c r="C15" s="5">
        <v>1496.49</v>
      </c>
      <c r="D15" s="5">
        <f t="shared" si="0"/>
        <v>1810.7529</v>
      </c>
      <c r="E15" s="39" t="s">
        <v>49</v>
      </c>
      <c r="G15" s="39">
        <v>1000</v>
      </c>
      <c r="I15" s="10"/>
    </row>
    <row r="16" spans="1:12" ht="15">
      <c r="A16" s="8" t="s">
        <v>42</v>
      </c>
      <c r="B16" s="3"/>
      <c r="C16" s="5">
        <v>611.2</v>
      </c>
      <c r="D16" s="5">
        <f t="shared" si="0"/>
        <v>739.552</v>
      </c>
      <c r="E16" s="9" t="s">
        <v>51</v>
      </c>
      <c r="F16" s="5"/>
      <c r="G16" s="5">
        <v>374.35</v>
      </c>
      <c r="I16" s="10"/>
      <c r="L16" s="40"/>
    </row>
    <row r="17" spans="1:13" ht="15">
      <c r="A17" s="8" t="s">
        <v>27</v>
      </c>
      <c r="B17" s="3"/>
      <c r="C17" s="5">
        <v>900</v>
      </c>
      <c r="D17" s="5">
        <f t="shared" si="0"/>
        <v>1089</v>
      </c>
      <c r="E17" s="8" t="s">
        <v>59</v>
      </c>
      <c r="F17" s="8"/>
      <c r="G17" s="8"/>
      <c r="H17" s="33" t="s">
        <v>62</v>
      </c>
      <c r="I17" s="41"/>
      <c r="K17" s="40"/>
      <c r="M17" s="40"/>
    </row>
    <row r="18" spans="1:9" ht="15">
      <c r="A18" s="8" t="s">
        <v>40</v>
      </c>
      <c r="B18" s="3"/>
      <c r="C18" s="5">
        <v>1100</v>
      </c>
      <c r="D18" s="5">
        <f>C18*1.06</f>
        <v>1166</v>
      </c>
      <c r="E18" s="9"/>
      <c r="F18" s="5"/>
      <c r="G18" s="5"/>
      <c r="I18" s="10"/>
    </row>
    <row r="19" spans="1:9" ht="15">
      <c r="A19" s="8" t="s">
        <v>32</v>
      </c>
      <c r="B19" s="3"/>
      <c r="C19" s="5">
        <v>281</v>
      </c>
      <c r="D19" s="5">
        <f>C19*1.21</f>
        <v>340.01</v>
      </c>
      <c r="E19" s="9"/>
      <c r="F19" s="5"/>
      <c r="G19" s="5"/>
      <c r="I19" s="10"/>
    </row>
    <row r="20" spans="1:9" ht="15">
      <c r="A20" s="8" t="s">
        <v>53</v>
      </c>
      <c r="B20" s="3"/>
      <c r="C20" s="5">
        <v>16673.69</v>
      </c>
      <c r="D20" s="5">
        <f>C20+2536.12</f>
        <v>19209.809999999998</v>
      </c>
      <c r="E20" s="9"/>
      <c r="F20" s="5"/>
      <c r="G20" s="5"/>
      <c r="I20" s="10"/>
    </row>
    <row r="21" spans="1:9" ht="15">
      <c r="A21" s="11" t="s">
        <v>60</v>
      </c>
      <c r="B21" s="3"/>
      <c r="C21" s="5">
        <v>66.5</v>
      </c>
      <c r="D21" s="5">
        <f>C21*1.21</f>
        <v>80.465</v>
      </c>
      <c r="E21" s="9"/>
      <c r="F21" s="5"/>
      <c r="G21" s="5"/>
      <c r="I21" s="10"/>
    </row>
    <row r="22" spans="1:11" ht="15">
      <c r="A22" s="11" t="s">
        <v>41</v>
      </c>
      <c r="B22" s="3"/>
      <c r="C22" s="5">
        <v>4699</v>
      </c>
      <c r="D22" s="5">
        <f>C22*1.21</f>
        <v>5685.79</v>
      </c>
      <c r="E22" s="9"/>
      <c r="F22" s="5"/>
      <c r="G22" s="12"/>
      <c r="H22" s="34"/>
      <c r="I22" s="1"/>
      <c r="K22" s="1"/>
    </row>
    <row r="23" spans="1:11" ht="15">
      <c r="A23" s="11" t="s">
        <v>61</v>
      </c>
      <c r="B23" s="3"/>
      <c r="C23" s="5">
        <f>D23-1620</f>
        <v>13500</v>
      </c>
      <c r="D23" s="5">
        <v>15120</v>
      </c>
      <c r="E23" s="9"/>
      <c r="F23" s="5"/>
      <c r="G23" s="12"/>
      <c r="H23" s="34"/>
      <c r="I23" s="1"/>
      <c r="K23" s="1"/>
    </row>
    <row r="24" spans="1:11" ht="15">
      <c r="A24" s="11" t="s">
        <v>4</v>
      </c>
      <c r="B24" s="3"/>
      <c r="C24" s="5">
        <v>415</v>
      </c>
      <c r="D24" s="5">
        <f>C24*1.21</f>
        <v>502.15</v>
      </c>
      <c r="E24" s="9"/>
      <c r="F24" s="5"/>
      <c r="G24" s="13"/>
      <c r="H24" s="35"/>
      <c r="I24" s="1"/>
      <c r="K24" s="1"/>
    </row>
    <row r="25" spans="1:11" ht="15">
      <c r="A25" s="11" t="s">
        <v>5</v>
      </c>
      <c r="B25" s="3"/>
      <c r="C25" s="5">
        <v>60</v>
      </c>
      <c r="D25" s="5">
        <f>C25*1.21</f>
        <v>72.6</v>
      </c>
      <c r="E25" s="9"/>
      <c r="F25" s="5"/>
      <c r="G25" s="13"/>
      <c r="H25" s="36"/>
      <c r="I25" s="27"/>
      <c r="J25" s="28"/>
      <c r="K25" s="26"/>
    </row>
    <row r="26" spans="1:11" ht="15">
      <c r="A26" s="11" t="s">
        <v>36</v>
      </c>
      <c r="B26" s="3"/>
      <c r="C26" s="5">
        <v>14.5</v>
      </c>
      <c r="D26" s="5">
        <f>C26*1.21</f>
        <v>17.544999999999998</v>
      </c>
      <c r="E26" s="9"/>
      <c r="F26" s="5"/>
      <c r="G26" s="13"/>
      <c r="H26" s="35"/>
      <c r="I26" s="1"/>
      <c r="K26" s="14"/>
    </row>
    <row r="27" spans="1:11" ht="15">
      <c r="A27" s="16" t="s">
        <v>6</v>
      </c>
      <c r="B27" s="3"/>
      <c r="C27" s="5">
        <v>178.89</v>
      </c>
      <c r="D27" s="5">
        <f>C27*1.21</f>
        <v>216.4569</v>
      </c>
      <c r="E27" s="9"/>
      <c r="F27" s="5"/>
      <c r="G27" s="15"/>
      <c r="H27" s="35"/>
      <c r="I27" s="1"/>
      <c r="K27" s="14"/>
    </row>
    <row r="28" spans="1:11" ht="15">
      <c r="A28" s="16" t="s">
        <v>7</v>
      </c>
      <c r="B28" s="3"/>
      <c r="C28" s="5">
        <v>31.98</v>
      </c>
      <c r="D28" s="5">
        <f>C28*1.21</f>
        <v>38.6958</v>
      </c>
      <c r="E28" s="9"/>
      <c r="F28" s="5"/>
      <c r="G28" s="17"/>
      <c r="H28" s="35"/>
      <c r="I28" s="1"/>
      <c r="K28" s="14"/>
    </row>
    <row r="29" spans="1:11" ht="15">
      <c r="A29" s="11" t="s">
        <v>35</v>
      </c>
      <c r="B29" s="3"/>
      <c r="C29" s="5">
        <v>1591.1</v>
      </c>
      <c r="D29" s="5"/>
      <c r="E29" s="5"/>
      <c r="F29" s="5"/>
      <c r="G29" s="13"/>
      <c r="H29" s="35"/>
      <c r="I29" s="1"/>
      <c r="K29" s="14"/>
    </row>
    <row r="30" spans="1:11" ht="15">
      <c r="A30" s="18" t="s">
        <v>8</v>
      </c>
      <c r="B30" s="3"/>
      <c r="C30" s="5">
        <v>750</v>
      </c>
      <c r="D30" s="5"/>
      <c r="E30" s="5"/>
      <c r="F30" s="5"/>
      <c r="G30" s="13"/>
      <c r="H30" s="35"/>
      <c r="I30" s="1"/>
      <c r="K30" s="14"/>
    </row>
    <row r="31" spans="1:11" ht="15">
      <c r="A31" s="11" t="s">
        <v>39</v>
      </c>
      <c r="B31" s="3"/>
      <c r="C31" s="5">
        <v>112.32</v>
      </c>
      <c r="D31" s="5">
        <f>C31*1.21</f>
        <v>135.9072</v>
      </c>
      <c r="E31" s="5"/>
      <c r="F31" s="5"/>
      <c r="G31" s="17"/>
      <c r="H31" s="35"/>
      <c r="I31" s="1"/>
      <c r="K31" s="14"/>
    </row>
    <row r="32" spans="1:11" ht="15">
      <c r="A32" s="11" t="s">
        <v>37</v>
      </c>
      <c r="B32" s="3"/>
      <c r="C32" s="5">
        <v>162.07</v>
      </c>
      <c r="D32" s="5">
        <f>C32*1.06</f>
        <v>171.7942</v>
      </c>
      <c r="E32" s="5"/>
      <c r="F32" s="5"/>
      <c r="G32" s="17"/>
      <c r="H32" s="35"/>
      <c r="I32" s="1"/>
      <c r="K32" s="14"/>
    </row>
    <row r="33" spans="1:11" ht="15">
      <c r="A33" s="11" t="s">
        <v>34</v>
      </c>
      <c r="B33" s="3"/>
      <c r="C33" s="5">
        <v>2500</v>
      </c>
      <c r="D33" s="5"/>
      <c r="E33" s="5"/>
      <c r="F33" s="5"/>
      <c r="G33" s="13"/>
      <c r="H33" s="35"/>
      <c r="I33" s="1"/>
      <c r="K33" s="14"/>
    </row>
    <row r="34" spans="1:11" ht="15">
      <c r="A34" s="11" t="s">
        <v>31</v>
      </c>
      <c r="B34" s="43"/>
      <c r="C34" s="13">
        <v>362.2</v>
      </c>
      <c r="D34" s="13">
        <f>C34*1.21</f>
        <v>438.262</v>
      </c>
      <c r="E34" s="5"/>
      <c r="F34" s="5"/>
      <c r="G34" s="17"/>
      <c r="H34" s="35"/>
      <c r="I34" s="1"/>
      <c r="K34" s="14"/>
    </row>
    <row r="35" spans="1:11" ht="15">
      <c r="A35" s="11" t="s">
        <v>33</v>
      </c>
      <c r="B35" s="3"/>
      <c r="C35" s="5">
        <v>97</v>
      </c>
      <c r="D35" s="5">
        <f>C35*1.21</f>
        <v>117.36999999999999</v>
      </c>
      <c r="E35" s="5"/>
      <c r="F35" s="5"/>
      <c r="G35" s="17"/>
      <c r="H35" s="35"/>
      <c r="I35" s="1"/>
      <c r="K35" s="14"/>
    </row>
    <row r="36" spans="1:11" ht="15">
      <c r="A36" s="11" t="s">
        <v>28</v>
      </c>
      <c r="B36" s="3"/>
      <c r="C36" s="5">
        <v>275</v>
      </c>
      <c r="D36" s="5">
        <f>C36*1.06</f>
        <v>291.5</v>
      </c>
      <c r="E36" s="5"/>
      <c r="F36" s="5"/>
      <c r="G36" s="13"/>
      <c r="H36" s="35"/>
      <c r="I36" s="1"/>
      <c r="K36" s="14"/>
    </row>
    <row r="37" spans="1:11" ht="15">
      <c r="A37" s="11" t="s">
        <v>30</v>
      </c>
      <c r="B37" s="3"/>
      <c r="C37" s="5">
        <v>370</v>
      </c>
      <c r="D37" s="5">
        <f>C37*1.06</f>
        <v>392.20000000000005</v>
      </c>
      <c r="E37" s="5"/>
      <c r="F37" s="5"/>
      <c r="G37" s="17"/>
      <c r="H37" s="35"/>
      <c r="I37" s="1"/>
      <c r="K37" s="14"/>
    </row>
    <row r="38" spans="1:11" ht="15">
      <c r="A38" s="11" t="s">
        <v>47</v>
      </c>
      <c r="B38" s="3"/>
      <c r="C38" s="5">
        <v>992.5</v>
      </c>
      <c r="D38" s="5" t="s">
        <v>21</v>
      </c>
      <c r="E38" s="5"/>
      <c r="F38" s="5"/>
      <c r="G38" s="17"/>
      <c r="H38" s="35"/>
      <c r="I38" s="1"/>
      <c r="K38" s="14"/>
    </row>
    <row r="39" spans="1:11" ht="15">
      <c r="A39" s="11" t="s">
        <v>56</v>
      </c>
      <c r="B39" s="3"/>
      <c r="C39" s="5">
        <v>1150</v>
      </c>
      <c r="D39" s="5">
        <f>C39*1.21</f>
        <v>1391.5</v>
      </c>
      <c r="E39" s="5"/>
      <c r="F39" s="5"/>
      <c r="G39" s="17"/>
      <c r="H39" s="35"/>
      <c r="I39" s="1"/>
      <c r="K39" s="14"/>
    </row>
    <row r="40" spans="1:11" ht="15">
      <c r="A40" s="11" t="s">
        <v>9</v>
      </c>
      <c r="B40" s="3"/>
      <c r="C40" s="5">
        <v>350.61</v>
      </c>
      <c r="D40" s="5">
        <f>C40*1.21</f>
        <v>424.23810000000003</v>
      </c>
      <c r="E40" s="5"/>
      <c r="F40" s="5"/>
      <c r="G40" s="13"/>
      <c r="H40" s="35"/>
      <c r="I40" s="1"/>
      <c r="K40" s="14"/>
    </row>
    <row r="41" spans="1:11" ht="15">
      <c r="A41" s="8" t="s">
        <v>10</v>
      </c>
      <c r="B41" s="3"/>
      <c r="C41" s="5">
        <v>300</v>
      </c>
      <c r="D41" s="5"/>
      <c r="E41" s="5"/>
      <c r="F41" s="5"/>
      <c r="G41" s="17"/>
      <c r="H41" s="35"/>
      <c r="I41" s="1"/>
      <c r="K41" s="14"/>
    </row>
    <row r="42" spans="1:11" ht="15">
      <c r="A42" s="11" t="s">
        <v>11</v>
      </c>
      <c r="B42" s="3"/>
      <c r="C42" s="5">
        <v>1000</v>
      </c>
      <c r="D42" s="5">
        <f>C42*1.21</f>
        <v>1210</v>
      </c>
      <c r="E42" s="5"/>
      <c r="F42" s="5"/>
      <c r="G42" s="13"/>
      <c r="H42" s="35"/>
      <c r="I42" s="1"/>
      <c r="K42" s="14"/>
    </row>
    <row r="43" spans="1:11" ht="15">
      <c r="A43" s="19"/>
      <c r="B43" s="3"/>
      <c r="E43" s="5"/>
      <c r="F43" s="5"/>
      <c r="G43" s="13"/>
      <c r="H43" s="35"/>
      <c r="I43" s="1"/>
      <c r="K43" s="14"/>
    </row>
    <row r="44" spans="1:11" ht="15">
      <c r="A44" s="19" t="s">
        <v>12</v>
      </c>
      <c r="B44" s="20"/>
      <c r="C44" s="5">
        <f>SUM(C5:C43)</f>
        <v>70488.24</v>
      </c>
      <c r="D44" s="5">
        <f>D42+C41+D40+D39+C38+D37+D36+D35+D34+C33+D32+D31+C30+C29+D28+D27+D26+D25+D24+D23+D22+D21+D20+D19+D18+D17+D16+D15+D14+C13+D12+D11+D10+D9+C8:D8+D7+D6+D5</f>
        <v>82457.60250000001</v>
      </c>
      <c r="E44" s="5"/>
      <c r="F44" s="5"/>
      <c r="G44" s="17"/>
      <c r="H44" s="35"/>
      <c r="I44" s="1"/>
      <c r="K44" s="14"/>
    </row>
    <row r="45" spans="1:11" s="28" customFormat="1" ht="15">
      <c r="A45" t="s">
        <v>20</v>
      </c>
      <c r="B45" s="30"/>
      <c r="C45" s="31"/>
      <c r="D45" s="31"/>
      <c r="E45" s="31">
        <f>SUM(E6:E43)</f>
        <v>0</v>
      </c>
      <c r="F45" s="32"/>
      <c r="G45" s="32">
        <f>SUM(G7:G44)</f>
        <v>66601.35</v>
      </c>
      <c r="H45" s="36"/>
      <c r="I45" s="27"/>
      <c r="K45" s="26"/>
    </row>
    <row r="46" spans="2:11" ht="15">
      <c r="B46" s="1"/>
      <c r="C46" s="1"/>
      <c r="D46" s="22"/>
      <c r="E46" s="21"/>
      <c r="F46" s="29"/>
      <c r="H46" s="35"/>
      <c r="I46" s="1"/>
      <c r="K46" s="14"/>
    </row>
    <row r="47" spans="1:11" ht="15">
      <c r="A47" t="s">
        <v>23</v>
      </c>
      <c r="B47" s="1"/>
      <c r="C47" s="1"/>
      <c r="D47" s="23" t="s">
        <v>25</v>
      </c>
      <c r="E47" s="1"/>
      <c r="G47" s="25"/>
      <c r="K47" s="14"/>
    </row>
    <row r="48" spans="2:11" ht="15">
      <c r="B48" s="1"/>
      <c r="C48" s="23"/>
      <c r="K48" s="14"/>
    </row>
    <row r="50" spans="2:7" ht="15">
      <c r="B50" s="1"/>
      <c r="C50" s="1"/>
      <c r="D50" s="1"/>
      <c r="E50" s="1"/>
      <c r="F50" s="1"/>
      <c r="G50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Joost de Vries</cp:lastModifiedBy>
  <cp:lastPrinted>2015-07-27T16:32:57Z</cp:lastPrinted>
  <dcterms:created xsi:type="dcterms:W3CDTF">2013-10-02T17:01:39Z</dcterms:created>
  <dcterms:modified xsi:type="dcterms:W3CDTF">2015-09-02T09:14:34Z</dcterms:modified>
  <cp:category/>
  <cp:version/>
  <cp:contentType/>
  <cp:contentStatus/>
</cp:coreProperties>
</file>